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 activeTab="2"/>
  </bookViews>
  <sheets>
    <sheet name="Question 1" sheetId="1" r:id="rId1"/>
    <sheet name="Question 2" sheetId="2" r:id="rId2"/>
    <sheet name="Question 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3" l="1"/>
  <c r="B17" i="3"/>
  <c r="C10" i="3"/>
  <c r="C9" i="3"/>
  <c r="B11" i="3" s="1"/>
  <c r="B5" i="3"/>
  <c r="E18" i="2"/>
  <c r="D18" i="2"/>
  <c r="C18" i="2"/>
  <c r="F11" i="2"/>
  <c r="E11" i="2"/>
  <c r="G13" i="2"/>
  <c r="G18" i="2" s="1"/>
  <c r="F13" i="2"/>
  <c r="F18" i="2" s="1"/>
  <c r="E13" i="2"/>
  <c r="D13" i="2"/>
  <c r="C7" i="2"/>
  <c r="C11" i="2" s="1"/>
  <c r="G7" i="2"/>
  <c r="G11" i="2" s="1"/>
  <c r="F7" i="2"/>
  <c r="E7" i="2"/>
  <c r="D7" i="2"/>
  <c r="D11" i="2" s="1"/>
  <c r="I22" i="1"/>
  <c r="C17" i="1"/>
  <c r="I9" i="1"/>
  <c r="I19" i="1" s="1"/>
  <c r="I8" i="1"/>
  <c r="C21" i="1"/>
  <c r="I16" i="1"/>
  <c r="C18" i="1" s="1"/>
  <c r="I13" i="1"/>
  <c r="C10" i="1"/>
  <c r="C11" i="1" s="1"/>
  <c r="C20" i="3" l="1"/>
  <c r="C22" i="3" s="1"/>
  <c r="C22" i="1"/>
  <c r="C23" i="1" s="1"/>
  <c r="I28" i="1" s="1"/>
  <c r="I29" i="1" s="1"/>
  <c r="I30" i="1" s="1"/>
</calcChain>
</file>

<file path=xl/sharedStrings.xml><?xml version="1.0" encoding="utf-8"?>
<sst xmlns="http://schemas.openxmlformats.org/spreadsheetml/2006/main" count="124" uniqueCount="111">
  <si>
    <t>Company A</t>
  </si>
  <si>
    <t>Income Statement</t>
  </si>
  <si>
    <t>Sales</t>
  </si>
  <si>
    <t>Carriage Outwards</t>
  </si>
  <si>
    <t>Maintenance</t>
  </si>
  <si>
    <t>Insurance</t>
  </si>
  <si>
    <t>Wages</t>
  </si>
  <si>
    <t>Van Depreciation</t>
  </si>
  <si>
    <t>Equipment Depn.</t>
  </si>
  <si>
    <t>Carriage Inwards</t>
  </si>
  <si>
    <t xml:space="preserve">Rent </t>
  </si>
  <si>
    <t>Beginning Inventory</t>
  </si>
  <si>
    <t>Purchases</t>
  </si>
  <si>
    <t>Ending Inventory</t>
  </si>
  <si>
    <t>Cost of Goods Sold</t>
  </si>
  <si>
    <t>Gross Profit</t>
  </si>
  <si>
    <t>Total Expenses</t>
  </si>
  <si>
    <t>Inventory</t>
  </si>
  <si>
    <t>Accounts Receivable</t>
  </si>
  <si>
    <t>Light/Heat</t>
  </si>
  <si>
    <t>Vans</t>
  </si>
  <si>
    <t>Accumulated Dpn</t>
  </si>
  <si>
    <t>Vans Book Value</t>
  </si>
  <si>
    <t xml:space="preserve">Equipment </t>
  </si>
  <si>
    <t>Equipment BV</t>
  </si>
  <si>
    <t>Commissions Receivable</t>
  </si>
  <si>
    <t>ASSETS</t>
  </si>
  <si>
    <t>Buildings</t>
  </si>
  <si>
    <t>Accounts Payable</t>
  </si>
  <si>
    <t>Bank Loan</t>
  </si>
  <si>
    <t>New Bank Loan</t>
  </si>
  <si>
    <t>Capital</t>
  </si>
  <si>
    <t>Drawings</t>
  </si>
  <si>
    <t>Net Income</t>
  </si>
  <si>
    <t>Ending Capital</t>
  </si>
  <si>
    <t>Equities and Liabilities</t>
  </si>
  <si>
    <t>LIABILITIES $EQUITIES</t>
  </si>
  <si>
    <t>Assumptions</t>
  </si>
  <si>
    <t>Loan Interest</t>
  </si>
  <si>
    <t>Bad debts provision</t>
  </si>
  <si>
    <t>Bad debts</t>
  </si>
  <si>
    <t xml:space="preserve">Expected Accounts Receivable </t>
  </si>
  <si>
    <t>Prepaid Insurance</t>
  </si>
  <si>
    <t>Utility Payable</t>
  </si>
  <si>
    <t>Total Assets</t>
  </si>
  <si>
    <t>Statement of Financial Position</t>
  </si>
  <si>
    <t xml:space="preserve">a.) </t>
  </si>
  <si>
    <t>Transportation costs to be paid by the buyer upon receiving ordered merchandize.</t>
  </si>
  <si>
    <t>b.)</t>
  </si>
  <si>
    <t>Net Book Value</t>
  </si>
  <si>
    <t>The value of an item upon factoring in revaluations such as depreciation</t>
  </si>
  <si>
    <t>c.)</t>
  </si>
  <si>
    <t>Discount Received</t>
  </si>
  <si>
    <t>A reduction in the price of an item in favor of the buyer in order to give the buyer an incentive to buy.</t>
  </si>
  <si>
    <t>a.) The purpose of management accouting is to help the management team to perform functions such as planning by providing and analyzing key data points.</t>
  </si>
  <si>
    <t>Cash Budget</t>
  </si>
  <si>
    <t>Sales Schedule</t>
  </si>
  <si>
    <t>Aug</t>
  </si>
  <si>
    <t>Sept</t>
  </si>
  <si>
    <t xml:space="preserve">Oct </t>
  </si>
  <si>
    <t>Nov</t>
  </si>
  <si>
    <t>Dec</t>
  </si>
  <si>
    <t xml:space="preserve">Sales  </t>
  </si>
  <si>
    <t>%</t>
  </si>
  <si>
    <t>Purchase Schedule</t>
  </si>
  <si>
    <t>Rent</t>
  </si>
  <si>
    <t>Interest Received</t>
  </si>
  <si>
    <t>Grant Received</t>
  </si>
  <si>
    <t>Van</t>
  </si>
  <si>
    <t>Tax Refund</t>
  </si>
  <si>
    <t>Depreciation</t>
  </si>
  <si>
    <t>Income</t>
  </si>
  <si>
    <t>Expenditure</t>
  </si>
  <si>
    <t>ai.</t>
  </si>
  <si>
    <t>ii.</t>
  </si>
  <si>
    <t>Interest Cover</t>
  </si>
  <si>
    <t>Gross Profit Percentage</t>
  </si>
  <si>
    <t xml:space="preserve">Gross Profit  </t>
  </si>
  <si>
    <t>Credit Sales</t>
  </si>
  <si>
    <t>Expenses</t>
  </si>
  <si>
    <t xml:space="preserve">Interest  </t>
  </si>
  <si>
    <t>Times</t>
  </si>
  <si>
    <t xml:space="preserve">iii. </t>
  </si>
  <si>
    <t>Period of receivales</t>
  </si>
  <si>
    <t>Accounts Reciveble</t>
  </si>
  <si>
    <t xml:space="preserve">Credit Sales </t>
  </si>
  <si>
    <t>Calendar Days</t>
  </si>
  <si>
    <t>Days</t>
  </si>
  <si>
    <t>iv.</t>
  </si>
  <si>
    <t>RoCE</t>
  </si>
  <si>
    <t>Net Earnings</t>
  </si>
  <si>
    <t>Earnings (EBIT)</t>
  </si>
  <si>
    <t xml:space="preserve">Capital Employed </t>
  </si>
  <si>
    <t>bi.</t>
  </si>
  <si>
    <t>The 9% debenture is a long term debt security issued by the company that issues an annual fixed rate of 9% to the investors.</t>
  </si>
  <si>
    <t xml:space="preserve">ii. </t>
  </si>
  <si>
    <t>Payables collection is the creditor's claim to the business that arises from the purchases made on credit</t>
  </si>
  <si>
    <t>Gearing is the firm's mix of debt capital and equity capital.</t>
  </si>
  <si>
    <t xml:space="preserve">ci. </t>
  </si>
  <si>
    <t>Liquidity</t>
  </si>
  <si>
    <t>The company has an attractive current ratio of 1.8. Therefore, it can comfortably pay off its current assets from current liabilities</t>
  </si>
  <si>
    <t>Gearing</t>
  </si>
  <si>
    <t>The company has a debt to asset ratio of 0.26. Therefore, it has a low financial risk profile.</t>
  </si>
  <si>
    <t>iii.</t>
  </si>
  <si>
    <t>Profitability</t>
  </si>
  <si>
    <t>The company is quite profitable with an operating margin of 17.5%.</t>
  </si>
  <si>
    <t xml:space="preserve">iv. </t>
  </si>
  <si>
    <t>I would lend the money to the company for several reasons.</t>
  </si>
  <si>
    <t>Firstly, the company is turning in a decent profit.</t>
  </si>
  <si>
    <t>Secondly, the company also yields a fair return on capital showing good use of resources</t>
  </si>
  <si>
    <t>Thirdly, the company has a low financial risk profile since it has not taken a lot of debt. Therefore, the investment is quite secure.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</si>
</sst>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 indent="1"/>
    </xf>
    <xf numFmtId="3" fontId="0" fillId="2" borderId="0" xfId="0" applyNumberFormat="1" applyFill="1"/>
    <xf numFmtId="9" fontId="0" fillId="2" borderId="0" xfId="0" applyNumberFormat="1" applyFill="1"/>
    <xf numFmtId="0" fontId="0" fillId="2" borderId="0" xfId="0" applyFill="1" applyAlignment="1">
      <alignment horizontal="left" indent="2"/>
    </xf>
    <xf numFmtId="0" fontId="0" fillId="2" borderId="1" xfId="0" applyFill="1" applyBorder="1"/>
    <xf numFmtId="0" fontId="0" fillId="2" borderId="2" xfId="0" applyFill="1" applyBorder="1"/>
    <xf numFmtId="3" fontId="0" fillId="2" borderId="2" xfId="0" applyNumberFormat="1" applyFill="1" applyBorder="1"/>
    <xf numFmtId="0" fontId="2" fillId="2" borderId="2" xfId="0" applyFont="1" applyFill="1" applyBorder="1"/>
    <xf numFmtId="3" fontId="2" fillId="2" borderId="2" xfId="0" applyNumberFormat="1" applyFont="1" applyFill="1" applyBorder="1"/>
    <xf numFmtId="0" fontId="0" fillId="2" borderId="0" xfId="0" applyFill="1" applyAlignment="1">
      <alignment horizontal="right"/>
    </xf>
    <xf numFmtId="164" fontId="0" fillId="2" borderId="0" xfId="1" applyNumberFormat="1" applyFont="1" applyFill="1"/>
    <xf numFmtId="0" fontId="2" fillId="2" borderId="0" xfId="0" applyFont="1" applyFill="1"/>
    <xf numFmtId="164" fontId="2" fillId="2" borderId="0" xfId="1" applyNumberFormat="1" applyFont="1" applyFill="1"/>
    <xf numFmtId="3" fontId="2" fillId="2" borderId="0" xfId="0" applyNumberFormat="1" applyFont="1" applyFill="1"/>
    <xf numFmtId="0" fontId="2" fillId="2" borderId="0" xfId="0" applyFont="1" applyFill="1" applyAlignment="1">
      <alignment horizontal="center"/>
    </xf>
    <xf numFmtId="165" fontId="0" fillId="2" borderId="0" xfId="2" applyNumberFormat="1" applyFont="1" applyFill="1"/>
    <xf numFmtId="165" fontId="2" fillId="2" borderId="0" xfId="2" applyNumberFormat="1" applyFont="1" applyFill="1"/>
    <xf numFmtId="166" fontId="2" fillId="2" borderId="0" xfId="0" applyNumberFormat="1" applyFont="1" applyFill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1"/>
  <sheetViews>
    <sheetView workbookViewId="0">
      <selection activeCell="C31" sqref="C31"/>
    </sheetView>
  </sheetViews>
  <sheetFormatPr defaultColWidth="8.77734375" defaultRowHeight="14.4" x14ac:dyDescent="0.3"/>
  <cols>
    <col min="1" max="1" width="8.77734375" style="1"/>
    <col min="2" max="2" width="18.88671875" style="1" bestFit="1" customWidth="1"/>
    <col min="3" max="7" width="8.77734375" style="1"/>
    <col min="8" max="8" width="26.21875" style="1" customWidth="1"/>
    <col min="9" max="16384" width="8.77734375" style="1"/>
  </cols>
  <sheetData>
    <row r="2" spans="2:12" x14ac:dyDescent="0.3">
      <c r="B2" s="1" t="s">
        <v>0</v>
      </c>
    </row>
    <row r="4" spans="2:12" x14ac:dyDescent="0.3">
      <c r="B4" s="20" t="s">
        <v>1</v>
      </c>
      <c r="C4" s="20"/>
      <c r="H4" s="20" t="s">
        <v>45</v>
      </c>
      <c r="I4" s="20"/>
      <c r="K4" s="11" t="s">
        <v>46</v>
      </c>
      <c r="L4" s="1" t="s">
        <v>9</v>
      </c>
    </row>
    <row r="5" spans="2:12" x14ac:dyDescent="0.3">
      <c r="B5" s="1" t="s">
        <v>2</v>
      </c>
      <c r="C5" s="3">
        <v>795000</v>
      </c>
      <c r="H5" s="1" t="s">
        <v>26</v>
      </c>
      <c r="K5" s="3"/>
      <c r="L5" s="1" t="s">
        <v>47</v>
      </c>
    </row>
    <row r="6" spans="2:12" x14ac:dyDescent="0.3">
      <c r="B6" s="2" t="s">
        <v>11</v>
      </c>
      <c r="C6" s="3">
        <v>20000</v>
      </c>
      <c r="H6" s="1" t="s">
        <v>17</v>
      </c>
      <c r="I6" s="3">
        <v>21000</v>
      </c>
      <c r="K6" s="4"/>
    </row>
    <row r="7" spans="2:12" x14ac:dyDescent="0.3">
      <c r="B7" s="2" t="s">
        <v>12</v>
      </c>
      <c r="C7" s="3">
        <v>245000</v>
      </c>
      <c r="H7" s="1" t="s">
        <v>18</v>
      </c>
      <c r="I7" s="3">
        <v>62000</v>
      </c>
      <c r="K7" s="11" t="s">
        <v>48</v>
      </c>
      <c r="L7" s="1" t="s">
        <v>49</v>
      </c>
    </row>
    <row r="8" spans="2:12" x14ac:dyDescent="0.3">
      <c r="B8" s="2" t="s">
        <v>9</v>
      </c>
      <c r="C8" s="3">
        <v>12600</v>
      </c>
      <c r="H8" s="2" t="s">
        <v>39</v>
      </c>
      <c r="I8" s="1">
        <f>I7*C28</f>
        <v>3720</v>
      </c>
      <c r="L8" s="1" t="s">
        <v>50</v>
      </c>
    </row>
    <row r="9" spans="2:12" x14ac:dyDescent="0.3">
      <c r="B9" s="2" t="s">
        <v>13</v>
      </c>
      <c r="C9" s="3">
        <v>21000</v>
      </c>
      <c r="H9" s="1" t="s">
        <v>41</v>
      </c>
      <c r="I9" s="3">
        <f>I7-I8</f>
        <v>58280</v>
      </c>
    </row>
    <row r="10" spans="2:12" x14ac:dyDescent="0.3">
      <c r="B10" s="6" t="s">
        <v>14</v>
      </c>
      <c r="C10" s="3">
        <f>C6+C7+C8-C9</f>
        <v>256600</v>
      </c>
      <c r="H10" s="1" t="s">
        <v>42</v>
      </c>
      <c r="I10" s="3">
        <v>1250</v>
      </c>
      <c r="K10" s="11" t="s">
        <v>51</v>
      </c>
      <c r="L10" s="1" t="s">
        <v>52</v>
      </c>
    </row>
    <row r="11" spans="2:12" x14ac:dyDescent="0.3">
      <c r="B11" s="1" t="s">
        <v>15</v>
      </c>
      <c r="C11" s="3">
        <f>C5-C10</f>
        <v>538400</v>
      </c>
      <c r="H11" s="5" t="s">
        <v>20</v>
      </c>
      <c r="I11" s="3">
        <v>45000</v>
      </c>
      <c r="L11" s="1" t="s">
        <v>53</v>
      </c>
    </row>
    <row r="12" spans="2:12" x14ac:dyDescent="0.3">
      <c r="C12" s="3"/>
      <c r="H12" s="5" t="s">
        <v>21</v>
      </c>
      <c r="I12" s="3">
        <v>14000</v>
      </c>
    </row>
    <row r="13" spans="2:12" x14ac:dyDescent="0.3">
      <c r="B13" s="1" t="s">
        <v>3</v>
      </c>
      <c r="C13" s="3">
        <v>1975</v>
      </c>
      <c r="H13" s="1" t="s">
        <v>22</v>
      </c>
      <c r="I13" s="3">
        <f>I11-I12</f>
        <v>31000</v>
      </c>
    </row>
    <row r="14" spans="2:12" x14ac:dyDescent="0.3">
      <c r="B14" s="1" t="s">
        <v>4</v>
      </c>
      <c r="C14" s="3">
        <v>17500</v>
      </c>
      <c r="H14" s="5" t="s">
        <v>23</v>
      </c>
      <c r="I14" s="3">
        <v>50000</v>
      </c>
    </row>
    <row r="15" spans="2:12" x14ac:dyDescent="0.3">
      <c r="B15" s="1" t="s">
        <v>5</v>
      </c>
      <c r="C15" s="3">
        <v>8000</v>
      </c>
      <c r="H15" s="5" t="s">
        <v>21</v>
      </c>
      <c r="I15" s="3">
        <v>22000</v>
      </c>
    </row>
    <row r="16" spans="2:12" x14ac:dyDescent="0.3">
      <c r="B16" s="1" t="s">
        <v>6</v>
      </c>
      <c r="C16" s="3">
        <v>129000</v>
      </c>
      <c r="H16" s="1" t="s">
        <v>24</v>
      </c>
      <c r="I16" s="3">
        <f>I14-I15</f>
        <v>28000</v>
      </c>
    </row>
    <row r="17" spans="2:10" x14ac:dyDescent="0.3">
      <c r="B17" s="1" t="s">
        <v>7</v>
      </c>
      <c r="C17" s="1">
        <f>C29*I11</f>
        <v>9000</v>
      </c>
      <c r="H17" s="1" t="s">
        <v>25</v>
      </c>
      <c r="I17" s="3">
        <v>1800</v>
      </c>
    </row>
    <row r="18" spans="2:10" x14ac:dyDescent="0.3">
      <c r="B18" s="1" t="s">
        <v>8</v>
      </c>
      <c r="C18" s="1">
        <f>C30*I16</f>
        <v>3360</v>
      </c>
      <c r="H18" s="6" t="s">
        <v>27</v>
      </c>
      <c r="I18" s="3">
        <v>330000</v>
      </c>
    </row>
    <row r="19" spans="2:10" x14ac:dyDescent="0.3">
      <c r="B19" s="1" t="s">
        <v>10</v>
      </c>
      <c r="C19" s="3">
        <v>13000</v>
      </c>
      <c r="H19" s="1" t="s">
        <v>44</v>
      </c>
      <c r="I19" s="3">
        <f>I6+I9+I10+I13+I16+I17+I18</f>
        <v>471330</v>
      </c>
    </row>
    <row r="20" spans="2:10" x14ac:dyDescent="0.3">
      <c r="B20" s="1" t="s">
        <v>19</v>
      </c>
      <c r="C20" s="3">
        <v>7000</v>
      </c>
    </row>
    <row r="21" spans="2:10" x14ac:dyDescent="0.3">
      <c r="B21" s="6" t="s">
        <v>38</v>
      </c>
      <c r="C21" s="3">
        <f>C27*0.5*I24</f>
        <v>1200</v>
      </c>
      <c r="H21" s="1" t="s">
        <v>36</v>
      </c>
    </row>
    <row r="22" spans="2:10" x14ac:dyDescent="0.3">
      <c r="B22" s="1" t="s">
        <v>16</v>
      </c>
      <c r="C22" s="3">
        <f>SUM(C13:C21)</f>
        <v>190035</v>
      </c>
      <c r="H22" s="1" t="s">
        <v>28</v>
      </c>
      <c r="I22" s="3">
        <f>52500+11590</f>
        <v>64090</v>
      </c>
    </row>
    <row r="23" spans="2:10" ht="15" thickBot="1" x14ac:dyDescent="0.35">
      <c r="B23" s="9" t="s">
        <v>33</v>
      </c>
      <c r="C23" s="10">
        <f>C11-C22</f>
        <v>348365</v>
      </c>
      <c r="H23" s="1" t="s">
        <v>29</v>
      </c>
      <c r="I23" s="1">
        <v>5450</v>
      </c>
    </row>
    <row r="24" spans="2:10" ht="15" thickTop="1" x14ac:dyDescent="0.3">
      <c r="H24" s="1" t="s">
        <v>30</v>
      </c>
      <c r="I24" s="3">
        <v>30000</v>
      </c>
    </row>
    <row r="25" spans="2:10" x14ac:dyDescent="0.3">
      <c r="H25" s="1" t="s">
        <v>43</v>
      </c>
      <c r="I25" s="3">
        <v>2500</v>
      </c>
    </row>
    <row r="26" spans="2:10" x14ac:dyDescent="0.3">
      <c r="B26" s="6" t="s">
        <v>37</v>
      </c>
      <c r="H26" s="1" t="s">
        <v>31</v>
      </c>
      <c r="I26" s="3">
        <v>37500</v>
      </c>
    </row>
    <row r="27" spans="2:10" x14ac:dyDescent="0.3">
      <c r="B27" s="1" t="s">
        <v>38</v>
      </c>
      <c r="C27" s="4">
        <v>0.08</v>
      </c>
      <c r="H27" s="2" t="s">
        <v>32</v>
      </c>
      <c r="I27" s="3">
        <v>16575</v>
      </c>
    </row>
    <row r="28" spans="2:10" x14ac:dyDescent="0.3">
      <c r="B28" s="1" t="s">
        <v>40</v>
      </c>
      <c r="C28" s="4">
        <v>0.06</v>
      </c>
      <c r="H28" s="1" t="s">
        <v>33</v>
      </c>
      <c r="I28" s="3">
        <f>C23</f>
        <v>348365</v>
      </c>
    </row>
    <row r="29" spans="2:10" x14ac:dyDescent="0.3">
      <c r="B29" s="1" t="s">
        <v>7</v>
      </c>
      <c r="C29" s="4">
        <v>0.2</v>
      </c>
      <c r="H29" s="6" t="s">
        <v>34</v>
      </c>
      <c r="I29" s="3">
        <f>I26-I27+I28</f>
        <v>369290</v>
      </c>
    </row>
    <row r="30" spans="2:10" ht="15" thickBot="1" x14ac:dyDescent="0.35">
      <c r="B30" s="1" t="s">
        <v>8</v>
      </c>
      <c r="C30" s="4">
        <v>0.12</v>
      </c>
      <c r="H30" s="7" t="s">
        <v>35</v>
      </c>
      <c r="I30" s="8">
        <f>I22+I23+I24+I25+I29</f>
        <v>471330</v>
      </c>
      <c r="J30" s="3"/>
    </row>
    <row r="31" spans="2:10" ht="15" thickTop="1" x14ac:dyDescent="0.3"/>
  </sheetData>
  <mergeCells count="2">
    <mergeCell ref="B4:C4"/>
    <mergeCell ref="H4:I4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6"/>
  <sheetViews>
    <sheetView workbookViewId="0">
      <selection activeCell="D18" sqref="D18"/>
    </sheetView>
  </sheetViews>
  <sheetFormatPr defaultColWidth="8.77734375" defaultRowHeight="14.4" x14ac:dyDescent="0.3"/>
  <cols>
    <col min="1" max="1" width="8.77734375" style="1"/>
    <col min="2" max="2" width="15" style="1" customWidth="1"/>
    <col min="3" max="3" width="11.109375" style="1" bestFit="1" customWidth="1"/>
    <col min="4" max="16384" width="8.77734375" style="1"/>
  </cols>
  <sheetData>
    <row r="2" spans="2:7" x14ac:dyDescent="0.3">
      <c r="B2" s="1" t="s">
        <v>54</v>
      </c>
    </row>
    <row r="5" spans="2:7" x14ac:dyDescent="0.3">
      <c r="B5" s="21" t="s">
        <v>55</v>
      </c>
      <c r="C5" s="21"/>
      <c r="D5" s="21"/>
      <c r="E5" s="21"/>
      <c r="F5" s="21"/>
      <c r="G5" s="21"/>
    </row>
    <row r="6" spans="2:7" x14ac:dyDescent="0.3">
      <c r="B6" s="16"/>
      <c r="C6" s="16" t="s">
        <v>57</v>
      </c>
      <c r="D6" s="16" t="s">
        <v>58</v>
      </c>
      <c r="E6" s="16" t="s">
        <v>59</v>
      </c>
      <c r="F6" s="16" t="s">
        <v>60</v>
      </c>
      <c r="G6" s="16" t="s">
        <v>61</v>
      </c>
    </row>
    <row r="7" spans="2:7" x14ac:dyDescent="0.3">
      <c r="B7" s="1" t="s">
        <v>2</v>
      </c>
      <c r="C7" s="12">
        <f>C24*C23+26000</f>
        <v>47000</v>
      </c>
      <c r="D7" s="12">
        <f>(15%*D23)+(85%*C23)</f>
        <v>142400</v>
      </c>
      <c r="E7" s="12">
        <f>(15%*E23)+(85%*D23)</f>
        <v>154800</v>
      </c>
      <c r="F7" s="12">
        <f>(15%*F23)+(85%*E23)</f>
        <v>149800</v>
      </c>
      <c r="G7" s="12">
        <f>(15%*G23)+(85%*F23)</f>
        <v>161500</v>
      </c>
    </row>
    <row r="8" spans="2:7" x14ac:dyDescent="0.3">
      <c r="B8" s="1" t="s">
        <v>66</v>
      </c>
      <c r="C8" s="12"/>
      <c r="D8" s="12"/>
      <c r="E8" s="12">
        <v>6500</v>
      </c>
      <c r="F8" s="12"/>
      <c r="G8" s="12"/>
    </row>
    <row r="9" spans="2:7" x14ac:dyDescent="0.3">
      <c r="B9" s="1" t="s">
        <v>67</v>
      </c>
      <c r="C9" s="12"/>
      <c r="D9" s="12"/>
      <c r="E9" s="12"/>
      <c r="F9" s="12"/>
      <c r="G9" s="12">
        <v>15000</v>
      </c>
    </row>
    <row r="10" spans="2:7" x14ac:dyDescent="0.3">
      <c r="B10" s="6" t="s">
        <v>69</v>
      </c>
      <c r="C10" s="12"/>
      <c r="D10" s="12"/>
      <c r="E10" s="12"/>
      <c r="F10" s="12">
        <v>2000</v>
      </c>
      <c r="G10" s="12"/>
    </row>
    <row r="11" spans="2:7" x14ac:dyDescent="0.3">
      <c r="B11" s="13" t="s">
        <v>71</v>
      </c>
      <c r="C11" s="14">
        <f>SUM(C7:C10)</f>
        <v>47000</v>
      </c>
      <c r="D11" s="14">
        <f t="shared" ref="D11:G11" si="0">SUM(D7:D10)</f>
        <v>142400</v>
      </c>
      <c r="E11" s="14">
        <f t="shared" si="0"/>
        <v>161300</v>
      </c>
      <c r="F11" s="14">
        <f t="shared" si="0"/>
        <v>151800</v>
      </c>
      <c r="G11" s="14">
        <f t="shared" si="0"/>
        <v>176500</v>
      </c>
    </row>
    <row r="12" spans="2:7" x14ac:dyDescent="0.3">
      <c r="C12" s="12"/>
      <c r="D12" s="12"/>
      <c r="E12" s="12"/>
      <c r="F12" s="12"/>
      <c r="G12" s="12"/>
    </row>
    <row r="13" spans="2:7" x14ac:dyDescent="0.3">
      <c r="B13" s="1" t="s">
        <v>12</v>
      </c>
      <c r="C13" s="3">
        <v>31000</v>
      </c>
      <c r="D13" s="3">
        <f>C26</f>
        <v>110000</v>
      </c>
      <c r="E13" s="3">
        <f>D26+20000</f>
        <v>150000</v>
      </c>
      <c r="F13" s="3">
        <f>E26-20000</f>
        <v>90000</v>
      </c>
      <c r="G13" s="3">
        <f>F26</f>
        <v>140000</v>
      </c>
    </row>
    <row r="14" spans="2:7" x14ac:dyDescent="0.3">
      <c r="B14" s="1" t="s">
        <v>65</v>
      </c>
      <c r="C14" s="3">
        <v>30000</v>
      </c>
      <c r="D14" s="3">
        <v>30000</v>
      </c>
      <c r="E14" s="3">
        <v>30000</v>
      </c>
      <c r="F14" s="3">
        <v>30000</v>
      </c>
      <c r="G14" s="3">
        <v>30000</v>
      </c>
    </row>
    <row r="15" spans="2:7" x14ac:dyDescent="0.3">
      <c r="B15" s="1" t="s">
        <v>6</v>
      </c>
      <c r="C15" s="3">
        <v>6500</v>
      </c>
      <c r="D15" s="3">
        <v>6500</v>
      </c>
      <c r="E15" s="3">
        <v>6500</v>
      </c>
      <c r="F15" s="3">
        <v>6500</v>
      </c>
      <c r="G15" s="3">
        <v>6500</v>
      </c>
    </row>
    <row r="16" spans="2:7" x14ac:dyDescent="0.3">
      <c r="B16" s="1" t="s">
        <v>68</v>
      </c>
      <c r="C16" s="3">
        <v>10000</v>
      </c>
      <c r="F16" s="3">
        <v>25000</v>
      </c>
    </row>
    <row r="17" spans="2:7" x14ac:dyDescent="0.3">
      <c r="B17" s="6" t="s">
        <v>70</v>
      </c>
      <c r="C17" s="3">
        <v>4000</v>
      </c>
      <c r="D17" s="3">
        <v>4000</v>
      </c>
      <c r="E17" s="3">
        <v>4000</v>
      </c>
      <c r="F17" s="3">
        <v>4000</v>
      </c>
      <c r="G17" s="3">
        <v>4000</v>
      </c>
    </row>
    <row r="18" spans="2:7" x14ac:dyDescent="0.3">
      <c r="B18" s="13" t="s">
        <v>72</v>
      </c>
      <c r="C18" s="15">
        <f>SUM(C13:C17)</f>
        <v>81500</v>
      </c>
      <c r="D18" s="15">
        <f t="shared" ref="D18:G18" si="1">SUM(D13:D17)</f>
        <v>150500</v>
      </c>
      <c r="E18" s="15">
        <f t="shared" si="1"/>
        <v>190500</v>
      </c>
      <c r="F18" s="15">
        <f t="shared" si="1"/>
        <v>155500</v>
      </c>
      <c r="G18" s="15">
        <f t="shared" si="1"/>
        <v>180500</v>
      </c>
    </row>
    <row r="22" spans="2:7" x14ac:dyDescent="0.3">
      <c r="B22" s="1" t="s">
        <v>56</v>
      </c>
    </row>
    <row r="23" spans="2:7" x14ac:dyDescent="0.3">
      <c r="B23" s="1" t="s">
        <v>62</v>
      </c>
      <c r="C23" s="3">
        <v>140000</v>
      </c>
      <c r="D23" s="3">
        <v>156000</v>
      </c>
      <c r="E23" s="3">
        <v>148000</v>
      </c>
      <c r="F23" s="3">
        <v>160000</v>
      </c>
      <c r="G23" s="3">
        <v>170000</v>
      </c>
    </row>
    <row r="24" spans="2:7" x14ac:dyDescent="0.3">
      <c r="B24" s="1" t="s">
        <v>63</v>
      </c>
      <c r="C24" s="4">
        <v>0.15</v>
      </c>
    </row>
    <row r="25" spans="2:7" x14ac:dyDescent="0.3">
      <c r="B25" s="1" t="s">
        <v>64</v>
      </c>
      <c r="C25" s="4"/>
    </row>
    <row r="26" spans="2:7" x14ac:dyDescent="0.3">
      <c r="B26" s="1" t="s">
        <v>12</v>
      </c>
      <c r="C26" s="3">
        <v>110000</v>
      </c>
      <c r="D26" s="3">
        <v>130000</v>
      </c>
      <c r="E26" s="3">
        <v>110000</v>
      </c>
      <c r="F26" s="3">
        <v>140000</v>
      </c>
      <c r="G26" s="3">
        <v>115000</v>
      </c>
    </row>
  </sheetData>
  <mergeCells count="1">
    <mergeCell ref="B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1"/>
  <sheetViews>
    <sheetView tabSelected="1" workbookViewId="0">
      <selection activeCell="M28" sqref="M28"/>
    </sheetView>
  </sheetViews>
  <sheetFormatPr defaultColWidth="8.77734375" defaultRowHeight="14.4" x14ac:dyDescent="0.3"/>
  <cols>
    <col min="1" max="1" width="8.77734375" style="11"/>
    <col min="2" max="2" width="16.77734375" style="1" customWidth="1"/>
    <col min="3" max="16384" width="8.77734375" style="1"/>
  </cols>
  <sheetData>
    <row r="2" spans="1:3" x14ac:dyDescent="0.3">
      <c r="A2" s="11" t="s">
        <v>73</v>
      </c>
      <c r="B2" s="1" t="s">
        <v>76</v>
      </c>
    </row>
    <row r="3" spans="1:3" x14ac:dyDescent="0.3">
      <c r="B3" s="1" t="s">
        <v>77</v>
      </c>
      <c r="C3" s="3">
        <v>225000</v>
      </c>
    </row>
    <row r="4" spans="1:3" x14ac:dyDescent="0.3">
      <c r="B4" s="1" t="s">
        <v>78</v>
      </c>
      <c r="C4" s="3">
        <v>600000</v>
      </c>
    </row>
    <row r="5" spans="1:3" x14ac:dyDescent="0.3">
      <c r="B5" s="18">
        <f>C3/C4</f>
        <v>0.375</v>
      </c>
    </row>
    <row r="6" spans="1:3" x14ac:dyDescent="0.3">
      <c r="B6" s="17"/>
    </row>
    <row r="7" spans="1:3" x14ac:dyDescent="0.3">
      <c r="A7" s="11" t="s">
        <v>74</v>
      </c>
      <c r="B7" s="1" t="s">
        <v>75</v>
      </c>
    </row>
    <row r="8" spans="1:3" x14ac:dyDescent="0.3">
      <c r="B8" s="1" t="s">
        <v>79</v>
      </c>
      <c r="C8" s="3">
        <v>120000</v>
      </c>
    </row>
    <row r="9" spans="1:3" x14ac:dyDescent="0.3">
      <c r="B9" s="1" t="s">
        <v>91</v>
      </c>
      <c r="C9" s="3">
        <f>C3-C8</f>
        <v>105000</v>
      </c>
    </row>
    <row r="10" spans="1:3" x14ac:dyDescent="0.3">
      <c r="B10" s="1" t="s">
        <v>80</v>
      </c>
      <c r="C10" s="1">
        <f>9%*70000</f>
        <v>6300</v>
      </c>
    </row>
    <row r="11" spans="1:3" x14ac:dyDescent="0.3">
      <c r="B11" s="19">
        <f>C9/C10</f>
        <v>16.666666666666668</v>
      </c>
      <c r="C11" s="13" t="s">
        <v>81</v>
      </c>
    </row>
    <row r="13" spans="1:3" x14ac:dyDescent="0.3">
      <c r="A13" s="11" t="s">
        <v>82</v>
      </c>
      <c r="B13" s="1" t="s">
        <v>83</v>
      </c>
    </row>
    <row r="14" spans="1:3" x14ac:dyDescent="0.3">
      <c r="B14" s="1" t="s">
        <v>84</v>
      </c>
      <c r="C14" s="3">
        <v>45000</v>
      </c>
    </row>
    <row r="15" spans="1:3" x14ac:dyDescent="0.3">
      <c r="B15" s="1" t="s">
        <v>85</v>
      </c>
      <c r="C15" s="3">
        <v>600000</v>
      </c>
    </row>
    <row r="16" spans="1:3" x14ac:dyDescent="0.3">
      <c r="B16" s="1" t="s">
        <v>86</v>
      </c>
      <c r="C16" s="1">
        <v>365</v>
      </c>
    </row>
    <row r="17" spans="1:3" x14ac:dyDescent="0.3">
      <c r="B17" s="19">
        <f>C14/(C15/C16)</f>
        <v>27.375000000000004</v>
      </c>
      <c r="C17" s="13" t="s">
        <v>87</v>
      </c>
    </row>
    <row r="19" spans="1:3" x14ac:dyDescent="0.3">
      <c r="A19" s="11" t="s">
        <v>88</v>
      </c>
      <c r="B19" s="1" t="s">
        <v>89</v>
      </c>
    </row>
    <row r="20" spans="1:3" x14ac:dyDescent="0.3">
      <c r="B20" s="1" t="s">
        <v>90</v>
      </c>
      <c r="C20" s="3">
        <f>C9</f>
        <v>105000</v>
      </c>
    </row>
    <row r="21" spans="1:3" x14ac:dyDescent="0.3">
      <c r="B21" s="1" t="s">
        <v>92</v>
      </c>
      <c r="C21" s="1">
        <f>(375000+90000)-50000</f>
        <v>415000</v>
      </c>
    </row>
    <row r="22" spans="1:3" x14ac:dyDescent="0.3">
      <c r="B22" s="1" t="s">
        <v>89</v>
      </c>
      <c r="C22" s="17">
        <f>C20/C21</f>
        <v>0.25301204819277107</v>
      </c>
    </row>
    <row r="25" spans="1:3" x14ac:dyDescent="0.3">
      <c r="A25" s="11" t="s">
        <v>93</v>
      </c>
      <c r="B25" s="1" t="s">
        <v>94</v>
      </c>
    </row>
    <row r="26" spans="1:3" x14ac:dyDescent="0.3">
      <c r="A26" s="11" t="s">
        <v>95</v>
      </c>
      <c r="B26" s="1" t="s">
        <v>96</v>
      </c>
    </row>
    <row r="27" spans="1:3" x14ac:dyDescent="0.3">
      <c r="A27" s="11" t="s">
        <v>82</v>
      </c>
      <c r="B27" s="1" t="s">
        <v>97</v>
      </c>
    </row>
    <row r="29" spans="1:3" x14ac:dyDescent="0.3">
      <c r="A29" s="11" t="s">
        <v>98</v>
      </c>
      <c r="B29" s="1" t="s">
        <v>99</v>
      </c>
    </row>
    <row r="30" spans="1:3" x14ac:dyDescent="0.3">
      <c r="B30" s="1" t="s">
        <v>100</v>
      </c>
    </row>
    <row r="32" spans="1:3" x14ac:dyDescent="0.3">
      <c r="A32" s="11" t="s">
        <v>95</v>
      </c>
      <c r="B32" s="1" t="s">
        <v>101</v>
      </c>
    </row>
    <row r="33" spans="1:2" x14ac:dyDescent="0.3">
      <c r="B33" s="1" t="s">
        <v>102</v>
      </c>
    </row>
    <row r="35" spans="1:2" x14ac:dyDescent="0.3">
      <c r="A35" s="11" t="s">
        <v>103</v>
      </c>
      <c r="B35" s="1" t="s">
        <v>104</v>
      </c>
    </row>
    <row r="36" spans="1:2" x14ac:dyDescent="0.3">
      <c r="B36" s="1" t="s">
        <v>105</v>
      </c>
    </row>
    <row r="38" spans="1:2" x14ac:dyDescent="0.3">
      <c r="A38" s="11" t="s">
        <v>106</v>
      </c>
      <c r="B38" s="1" t="s">
        <v>107</v>
      </c>
    </row>
    <row r="39" spans="1:2" x14ac:dyDescent="0.3">
      <c r="B39" s="1" t="s">
        <v>108</v>
      </c>
    </row>
    <row r="40" spans="1:2" x14ac:dyDescent="0.3">
      <c r="B40" s="1" t="s">
        <v>109</v>
      </c>
    </row>
    <row r="41" spans="1:2" x14ac:dyDescent="0.3">
      <c r="B41" s="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Question 1</vt:lpstr>
      <vt:lpstr>Question 2</vt:lpstr>
      <vt:lpstr>Question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dcterms:created xsi:type="dcterms:W3CDTF">2020-07-15T08:22:31Z</dcterms:created>
  <dcterms:modified xsi:type="dcterms:W3CDTF">2020-07-15T11:48:02Z</dcterms:modified>
</cp:coreProperties>
</file>